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<sst xmlns="http://schemas.openxmlformats.org/spreadsheetml/2006/main" count="213" uniqueCount="67">
  <si>
    <t>Периодичность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</si>
  <si>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</si>
  <si>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</si>
  <si>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</si>
  <si>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</si>
  <si>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</si>
  <si>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</si>
  <si>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</si>
  <si>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</si>
  <si>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</si>
  <si>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Стоимость работ   руб.</t>
  </si>
  <si>
    <t>Стоимость работ (рублей)</t>
  </si>
  <si>
    <t>1 раз в год</t>
  </si>
  <si>
    <t>2. Усиление перекрытий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</si>
  <si>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</si>
  <si>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</si>
  <si>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</si>
  <si>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44</t>
  </si>
  <si>
    <t>1</t>
  </si>
  <si>
    <t>54</t>
  </si>
  <si>
    <t>40</t>
  </si>
  <si>
    <t>35</t>
  </si>
  <si>
    <t>5</t>
  </si>
  <si>
    <t>4</t>
  </si>
  <si>
    <t>3</t>
  </si>
  <si>
    <t>33</t>
  </si>
  <si>
    <t>37</t>
  </si>
  <si>
    <t>42</t>
  </si>
  <si>
    <t>41</t>
  </si>
  <si>
    <t>2 раз в год</t>
  </si>
  <si>
    <t>3 раз в год</t>
  </si>
  <si>
    <t>4 раз в год</t>
  </si>
  <si>
    <t>5 раз в год</t>
  </si>
  <si>
    <t>6 раз в год</t>
  </si>
  <si>
    <t>7 раз в год</t>
  </si>
  <si>
    <t>8 раз в год</t>
  </si>
  <si>
    <t>9 раз в год</t>
  </si>
  <si>
    <t>10 раз в год</t>
  </si>
  <si>
    <t>3.Проведение технической инвентаризации</t>
  </si>
  <si>
    <t>4. Ремонт, замена внутридомовых электрических сетей</t>
  </si>
  <si>
    <t>ул. Доковская</t>
  </si>
  <si>
    <t>ул. Речников</t>
  </si>
  <si>
    <t>2</t>
  </si>
  <si>
    <t>27</t>
  </si>
  <si>
    <t>33,3</t>
  </si>
  <si>
    <t>33,4</t>
  </si>
  <si>
    <t>ул. Штурманская</t>
  </si>
  <si>
    <t>31</t>
  </si>
  <si>
    <t>6,1</t>
  </si>
  <si>
    <t>уд. Доковская</t>
  </si>
  <si>
    <t>31,1</t>
  </si>
  <si>
    <t>ул. 263-й Сивашской дивизии</t>
  </si>
  <si>
    <t>ул.Доковская</t>
  </si>
  <si>
    <t>7</t>
  </si>
  <si>
    <t>8</t>
  </si>
  <si>
    <t>29</t>
  </si>
  <si>
    <t>32</t>
  </si>
  <si>
    <t>32,1</t>
  </si>
  <si>
    <t>33,1</t>
  </si>
  <si>
    <t>33,2</t>
  </si>
  <si>
    <t>38</t>
  </si>
  <si>
    <t>34</t>
  </si>
  <si>
    <t>36</t>
  </si>
  <si>
    <t>51</t>
  </si>
  <si>
    <t>53</t>
  </si>
  <si>
    <t>55</t>
  </si>
  <si>
    <t>Лот № 1 Исакогорский и Цигломенский территориальный округ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</si>
</sst>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172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2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/>
    </xf>
    <xf numFmtId="2" fontId="1" fillId="33" borderId="12" xfId="0" applyNumberFormat="1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" fillId="33" borderId="16" xfId="0" applyFont="1" applyFill="1" applyBorder="1" applyAlignment="1">
      <alignment horizontal="left" vertical="center"/>
    </xf>
    <xf numFmtId="2" fontId="1" fillId="33" borderId="17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left" vertical="center" wrapText="1"/>
    </xf>
    <xf numFmtId="17" fontId="1" fillId="33" borderId="19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1"/>
  <sheetViews>
    <sheetView tabSelected="1" zoomScale="82" zoomScaleNormal="82" zoomScaleSheetLayoutView="100" zoomScalePageLayoutView="34" workbookViewId="0" topLeftCell="A1">
      <selection activeCell="A4" sqref="A4:B4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" width="15.75390625" style="1" customWidth="1"/>
    <col min="9" max="9" width="15.75390625" style="24" customWidth="1"/>
    <col min="10" max="39" width="15.75390625" style="1" customWidth="1"/>
    <col min="40" max="16384" width="9.125" style="1" customWidth="1"/>
  </cols>
  <sheetData>
    <row r="1" spans="2:9" s="3" customFormat="1" ht="27" customHeight="1">
      <c r="B1" s="4"/>
      <c r="C1" s="43" t="s">
        <v>15</v>
      </c>
      <c r="D1" s="43"/>
      <c r="E1" s="43"/>
      <c r="F1" s="43"/>
      <c r="I1" s="22"/>
    </row>
    <row r="2" spans="2:9" s="3" customFormat="1" ht="41.25" customHeight="1">
      <c r="B2" s="5"/>
      <c r="C2" s="43" t="s">
        <v>16</v>
      </c>
      <c r="D2" s="43"/>
      <c r="E2" s="43"/>
      <c r="F2" s="43"/>
      <c r="I2" s="22"/>
    </row>
    <row r="3" spans="1:9" s="6" customFormat="1" ht="63" customHeight="1">
      <c r="A3" s="44" t="s">
        <v>14</v>
      </c>
      <c r="B3" s="44"/>
      <c r="I3" s="23"/>
    </row>
    <row r="4" spans="1:39" s="3" customFormat="1" ht="18.75" customHeight="1">
      <c r="A4" s="47" t="s">
        <v>66</v>
      </c>
      <c r="B4" s="47"/>
      <c r="C4" s="31" t="s">
        <v>40</v>
      </c>
      <c r="D4" s="31" t="s">
        <v>40</v>
      </c>
      <c r="E4" s="31" t="s">
        <v>41</v>
      </c>
      <c r="F4" s="31" t="s">
        <v>41</v>
      </c>
      <c r="G4" s="31" t="s">
        <v>41</v>
      </c>
      <c r="H4" s="31" t="s">
        <v>41</v>
      </c>
      <c r="I4" s="31" t="s">
        <v>46</v>
      </c>
      <c r="J4" s="31" t="s">
        <v>40</v>
      </c>
      <c r="K4" s="31" t="s">
        <v>49</v>
      </c>
      <c r="L4" s="31" t="s">
        <v>41</v>
      </c>
      <c r="M4" s="31" t="s">
        <v>51</v>
      </c>
      <c r="N4" s="31" t="s">
        <v>51</v>
      </c>
      <c r="O4" s="31" t="s">
        <v>51</v>
      </c>
      <c r="P4" s="31" t="s">
        <v>51</v>
      </c>
      <c r="Q4" s="31" t="s">
        <v>51</v>
      </c>
      <c r="R4" s="31" t="s">
        <v>51</v>
      </c>
      <c r="S4" s="31" t="s">
        <v>51</v>
      </c>
      <c r="T4" s="31" t="s">
        <v>52</v>
      </c>
      <c r="U4" s="31" t="s">
        <v>41</v>
      </c>
      <c r="V4" s="31" t="s">
        <v>41</v>
      </c>
      <c r="W4" s="31" t="s">
        <v>41</v>
      </c>
      <c r="X4" s="31" t="s">
        <v>41</v>
      </c>
      <c r="Y4" s="31" t="s">
        <v>41</v>
      </c>
      <c r="Z4" s="31" t="s">
        <v>41</v>
      </c>
      <c r="AA4" s="31" t="s">
        <v>41</v>
      </c>
      <c r="AB4" s="31" t="s">
        <v>40</v>
      </c>
      <c r="AC4" s="31" t="s">
        <v>40</v>
      </c>
      <c r="AD4" s="31" t="s">
        <v>41</v>
      </c>
      <c r="AE4" s="31" t="s">
        <v>41</v>
      </c>
      <c r="AF4" s="31" t="s">
        <v>41</v>
      </c>
      <c r="AG4" s="31" t="s">
        <v>41</v>
      </c>
      <c r="AH4" s="31" t="s">
        <v>41</v>
      </c>
      <c r="AI4" s="31" t="s">
        <v>41</v>
      </c>
      <c r="AJ4" s="31" t="s">
        <v>41</v>
      </c>
      <c r="AK4" s="31" t="s">
        <v>41</v>
      </c>
      <c r="AL4" s="31" t="s">
        <v>41</v>
      </c>
      <c r="AM4" s="31" t="s">
        <v>41</v>
      </c>
    </row>
    <row r="5" spans="1:39" s="7" customFormat="1" ht="39" customHeight="1">
      <c r="A5" s="45" t="s">
        <v>6</v>
      </c>
      <c r="B5" s="46" t="s">
        <v>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s="7" customFormat="1" ht="27" customHeight="1">
      <c r="A6" s="45"/>
      <c r="B6" s="46"/>
      <c r="C6" s="29" t="s">
        <v>18</v>
      </c>
      <c r="D6" s="29" t="s">
        <v>42</v>
      </c>
      <c r="E6" s="29" t="s">
        <v>43</v>
      </c>
      <c r="F6" s="29" t="s">
        <v>44</v>
      </c>
      <c r="G6" s="29" t="s">
        <v>45</v>
      </c>
      <c r="H6" s="29" t="s">
        <v>47</v>
      </c>
      <c r="I6" s="29" t="s">
        <v>48</v>
      </c>
      <c r="J6" s="29" t="s">
        <v>21</v>
      </c>
      <c r="K6" s="29" t="s">
        <v>23</v>
      </c>
      <c r="L6" s="29" t="s">
        <v>50</v>
      </c>
      <c r="M6" s="29" t="s">
        <v>18</v>
      </c>
      <c r="N6" s="29" t="s">
        <v>42</v>
      </c>
      <c r="O6" s="29" t="s">
        <v>24</v>
      </c>
      <c r="P6" s="29" t="s">
        <v>23</v>
      </c>
      <c r="Q6" s="29" t="s">
        <v>22</v>
      </c>
      <c r="R6" s="29" t="s">
        <v>53</v>
      </c>
      <c r="S6" s="29" t="s">
        <v>54</v>
      </c>
      <c r="T6" s="29" t="s">
        <v>22</v>
      </c>
      <c r="U6" s="29" t="s">
        <v>55</v>
      </c>
      <c r="V6" s="29" t="s">
        <v>56</v>
      </c>
      <c r="W6" s="29" t="s">
        <v>57</v>
      </c>
      <c r="X6" s="29" t="s">
        <v>25</v>
      </c>
      <c r="Y6" s="29" t="s">
        <v>58</v>
      </c>
      <c r="Z6" s="29" t="s">
        <v>59</v>
      </c>
      <c r="AA6" s="29" t="s">
        <v>60</v>
      </c>
      <c r="AB6" s="29" t="s">
        <v>61</v>
      </c>
      <c r="AC6" s="29" t="s">
        <v>62</v>
      </c>
      <c r="AD6" s="29" t="s">
        <v>61</v>
      </c>
      <c r="AE6" s="29" t="s">
        <v>26</v>
      </c>
      <c r="AF6" s="29" t="s">
        <v>20</v>
      </c>
      <c r="AG6" s="29" t="s">
        <v>28</v>
      </c>
      <c r="AH6" s="29" t="s">
        <v>27</v>
      </c>
      <c r="AI6" s="29" t="s">
        <v>17</v>
      </c>
      <c r="AJ6" s="29" t="s">
        <v>63</v>
      </c>
      <c r="AK6" s="29" t="s">
        <v>64</v>
      </c>
      <c r="AL6" s="29" t="s">
        <v>19</v>
      </c>
      <c r="AM6" s="29" t="s">
        <v>65</v>
      </c>
    </row>
    <row r="7" spans="1:39" s="3" customFormat="1" ht="18.75" customHeight="1">
      <c r="A7" s="8"/>
      <c r="B7" s="8" t="s">
        <v>8</v>
      </c>
      <c r="C7" s="19">
        <v>534.7</v>
      </c>
      <c r="D7" s="19">
        <v>531.6</v>
      </c>
      <c r="E7" s="19">
        <v>741.8</v>
      </c>
      <c r="F7" s="19">
        <v>407.3</v>
      </c>
      <c r="G7" s="19">
        <v>465</v>
      </c>
      <c r="H7" s="19">
        <v>456.4</v>
      </c>
      <c r="I7" s="19">
        <v>406.6</v>
      </c>
      <c r="J7" s="19">
        <v>522.7</v>
      </c>
      <c r="K7" s="19">
        <v>465.2</v>
      </c>
      <c r="L7" s="19">
        <v>335.6</v>
      </c>
      <c r="M7" s="19">
        <v>513.4</v>
      </c>
      <c r="N7" s="19">
        <v>406.8</v>
      </c>
      <c r="O7" s="19">
        <v>521.2</v>
      </c>
      <c r="P7" s="19">
        <v>731.4</v>
      </c>
      <c r="Q7" s="19">
        <v>717.2</v>
      </c>
      <c r="R7" s="19">
        <v>414.9</v>
      </c>
      <c r="S7" s="19">
        <v>420.1</v>
      </c>
      <c r="T7" s="19">
        <v>689.7</v>
      </c>
      <c r="U7" s="19">
        <v>648.1</v>
      </c>
      <c r="V7" s="19">
        <v>329.4</v>
      </c>
      <c r="W7" s="19">
        <v>705.5</v>
      </c>
      <c r="X7" s="19">
        <v>336.3</v>
      </c>
      <c r="Y7" s="19">
        <v>518.2</v>
      </c>
      <c r="Z7" s="19">
        <v>513.4</v>
      </c>
      <c r="AA7" s="19">
        <v>425.9</v>
      </c>
      <c r="AB7" s="19">
        <v>432.6</v>
      </c>
      <c r="AC7" s="19">
        <v>459.4</v>
      </c>
      <c r="AD7" s="19">
        <v>405.1</v>
      </c>
      <c r="AE7" s="19">
        <v>427.3</v>
      </c>
      <c r="AF7" s="19">
        <v>418.4</v>
      </c>
      <c r="AG7" s="19">
        <v>405.4</v>
      </c>
      <c r="AH7" s="19">
        <v>421.5</v>
      </c>
      <c r="AI7" s="19">
        <v>415.1</v>
      </c>
      <c r="AJ7" s="19">
        <v>617.1</v>
      </c>
      <c r="AK7" s="19">
        <v>517.1</v>
      </c>
      <c r="AL7" s="19">
        <v>524.8</v>
      </c>
      <c r="AM7" s="19">
        <v>569.2</v>
      </c>
    </row>
    <row r="8" spans="1:39" s="3" customFormat="1" ht="18.75" customHeight="1" thickBot="1">
      <c r="A8" s="8"/>
      <c r="B8" s="8" t="s">
        <v>9</v>
      </c>
      <c r="C8" s="19">
        <v>534.7</v>
      </c>
      <c r="D8" s="19">
        <v>531.6</v>
      </c>
      <c r="E8" s="19">
        <v>741.8</v>
      </c>
      <c r="F8" s="19">
        <v>407.3</v>
      </c>
      <c r="G8" s="19">
        <v>465</v>
      </c>
      <c r="H8" s="19">
        <v>456.4</v>
      </c>
      <c r="I8" s="19">
        <v>406.6</v>
      </c>
      <c r="J8" s="19">
        <v>522.7</v>
      </c>
      <c r="K8" s="19">
        <v>465.2</v>
      </c>
      <c r="L8" s="19">
        <v>335.6</v>
      </c>
      <c r="M8" s="19">
        <v>513.4</v>
      </c>
      <c r="N8" s="19">
        <v>406.8</v>
      </c>
      <c r="O8" s="19">
        <v>521.2</v>
      </c>
      <c r="P8" s="19">
        <v>731.4</v>
      </c>
      <c r="Q8" s="19">
        <v>717.2</v>
      </c>
      <c r="R8" s="19">
        <v>414.9</v>
      </c>
      <c r="S8" s="19">
        <v>420.1</v>
      </c>
      <c r="T8" s="19">
        <v>689.7</v>
      </c>
      <c r="U8" s="19">
        <v>648.1</v>
      </c>
      <c r="V8" s="19">
        <v>329.4</v>
      </c>
      <c r="W8" s="19">
        <v>705.5</v>
      </c>
      <c r="X8" s="19">
        <v>336.3</v>
      </c>
      <c r="Y8" s="19">
        <v>518.2</v>
      </c>
      <c r="Z8" s="19">
        <v>513.4</v>
      </c>
      <c r="AA8" s="19">
        <v>425.9</v>
      </c>
      <c r="AB8" s="19">
        <v>432.6</v>
      </c>
      <c r="AC8" s="19">
        <v>459.4</v>
      </c>
      <c r="AD8" s="19">
        <v>405.1</v>
      </c>
      <c r="AE8" s="19">
        <v>427.3</v>
      </c>
      <c r="AF8" s="19">
        <v>418.4</v>
      </c>
      <c r="AG8" s="19">
        <v>405.4</v>
      </c>
      <c r="AH8" s="19">
        <v>421.5</v>
      </c>
      <c r="AI8" s="19">
        <v>415.1</v>
      </c>
      <c r="AJ8" s="19">
        <v>617.1</v>
      </c>
      <c r="AK8" s="19">
        <v>517.1</v>
      </c>
      <c r="AL8" s="19">
        <v>524.8</v>
      </c>
      <c r="AM8" s="19">
        <v>569.2</v>
      </c>
    </row>
    <row r="9" spans="1:39" s="3" customFormat="1" ht="18.75" customHeight="1">
      <c r="A9" s="40" t="s">
        <v>5</v>
      </c>
      <c r="B9" s="25" t="s">
        <v>2</v>
      </c>
      <c r="C9" s="26">
        <f>C8*45%/100</f>
        <v>2.4061500000000002</v>
      </c>
      <c r="D9" s="26">
        <f>D8*45%/100</f>
        <v>2.3922000000000003</v>
      </c>
      <c r="E9" s="26">
        <f>E8*45%/100</f>
        <v>3.3381</v>
      </c>
      <c r="F9" s="26">
        <f>F8*45%/100</f>
        <v>1.8328499999999999</v>
      </c>
      <c r="G9" s="26">
        <f>G8*45%/100</f>
        <v>2.0925</v>
      </c>
      <c r="H9" s="26">
        <f aca="true" t="shared" si="0" ref="H9:Y9">H8*45%/100</f>
        <v>2.0538</v>
      </c>
      <c r="I9" s="26">
        <f t="shared" si="0"/>
        <v>1.8297000000000003</v>
      </c>
      <c r="J9" s="26">
        <f t="shared" si="0"/>
        <v>2.3521500000000004</v>
      </c>
      <c r="K9" s="26">
        <f t="shared" si="0"/>
        <v>2.0934</v>
      </c>
      <c r="L9" s="26">
        <f>L8*45%/100</f>
        <v>1.5102000000000002</v>
      </c>
      <c r="M9" s="26">
        <f t="shared" si="0"/>
        <v>2.3103</v>
      </c>
      <c r="N9" s="26">
        <f t="shared" si="0"/>
        <v>1.8306</v>
      </c>
      <c r="O9" s="26">
        <f t="shared" si="0"/>
        <v>2.3454</v>
      </c>
      <c r="P9" s="26">
        <f t="shared" si="0"/>
        <v>3.2913</v>
      </c>
      <c r="Q9" s="26">
        <f t="shared" si="0"/>
        <v>3.2274000000000003</v>
      </c>
      <c r="R9" s="26">
        <f t="shared" si="0"/>
        <v>1.8670499999999999</v>
      </c>
      <c r="S9" s="26">
        <f t="shared" si="0"/>
        <v>1.8904500000000002</v>
      </c>
      <c r="T9" s="26">
        <f t="shared" si="0"/>
        <v>3.10365</v>
      </c>
      <c r="U9" s="26">
        <f t="shared" si="0"/>
        <v>2.91645</v>
      </c>
      <c r="V9" s="26">
        <f t="shared" si="0"/>
        <v>1.4823</v>
      </c>
      <c r="W9" s="26">
        <f t="shared" si="0"/>
        <v>3.1747500000000004</v>
      </c>
      <c r="X9" s="26">
        <f t="shared" si="0"/>
        <v>1.51335</v>
      </c>
      <c r="Y9" s="26">
        <f t="shared" si="0"/>
        <v>2.3319</v>
      </c>
      <c r="Z9" s="26">
        <f aca="true" t="shared" si="1" ref="Z9:AH9">Z8*45%/100</f>
        <v>2.3103</v>
      </c>
      <c r="AA9" s="26">
        <f t="shared" si="1"/>
        <v>1.91655</v>
      </c>
      <c r="AB9" s="26">
        <f t="shared" si="1"/>
        <v>1.9467</v>
      </c>
      <c r="AC9" s="26">
        <f t="shared" si="1"/>
        <v>2.0673</v>
      </c>
      <c r="AD9" s="26">
        <f t="shared" si="1"/>
        <v>1.82295</v>
      </c>
      <c r="AE9" s="26">
        <f t="shared" si="1"/>
        <v>1.92285</v>
      </c>
      <c r="AF9" s="26">
        <f t="shared" si="1"/>
        <v>1.8828</v>
      </c>
      <c r="AG9" s="26">
        <f t="shared" si="1"/>
        <v>1.8243</v>
      </c>
      <c r="AH9" s="26">
        <f t="shared" si="1"/>
        <v>1.8967500000000002</v>
      </c>
      <c r="AI9" s="26">
        <f>AI8*45%/100</f>
        <v>1.8679500000000002</v>
      </c>
      <c r="AJ9" s="26">
        <f>AJ8*45%/100</f>
        <v>2.77695</v>
      </c>
      <c r="AK9" s="26">
        <f>AK8*45%/100</f>
        <v>2.32695</v>
      </c>
      <c r="AL9" s="26">
        <f>AL8*45%/100</f>
        <v>2.3616</v>
      </c>
      <c r="AM9" s="26">
        <f>AM8*45%/100</f>
        <v>2.5614000000000003</v>
      </c>
    </row>
    <row r="10" spans="1:39" s="6" customFormat="1" ht="18.75" customHeight="1">
      <c r="A10" s="41"/>
      <c r="B10" s="15" t="s">
        <v>11</v>
      </c>
      <c r="C10" s="9">
        <f>1007.68*C9</f>
        <v>2424.6292320000002</v>
      </c>
      <c r="D10" s="9">
        <f>1007.68*D9</f>
        <v>2410.5720960000003</v>
      </c>
      <c r="E10" s="9">
        <f>1007.68*E9</f>
        <v>3363.7366079999997</v>
      </c>
      <c r="F10" s="9">
        <f>1007.68*F9</f>
        <v>1846.9262879999999</v>
      </c>
      <c r="G10" s="9">
        <f>1007.68*G9</f>
        <v>2108.5703999999996</v>
      </c>
      <c r="H10" s="9">
        <f aca="true" t="shared" si="2" ref="H10:Y10">1007.68*H9</f>
        <v>2069.573184</v>
      </c>
      <c r="I10" s="9">
        <f t="shared" si="2"/>
        <v>1843.7520960000002</v>
      </c>
      <c r="J10" s="9">
        <f t="shared" si="2"/>
        <v>2370.2145120000005</v>
      </c>
      <c r="K10" s="9">
        <f t="shared" si="2"/>
        <v>2109.477312</v>
      </c>
      <c r="L10" s="9">
        <f t="shared" si="2"/>
        <v>1521.798336</v>
      </c>
      <c r="M10" s="9">
        <f t="shared" si="2"/>
        <v>2328.043104</v>
      </c>
      <c r="N10" s="9">
        <f t="shared" si="2"/>
        <v>1844.6590079999999</v>
      </c>
      <c r="O10" s="9">
        <f t="shared" si="2"/>
        <v>2363.412672</v>
      </c>
      <c r="P10" s="9">
        <f t="shared" si="2"/>
        <v>3316.5771839999998</v>
      </c>
      <c r="Q10" s="9">
        <f t="shared" si="2"/>
        <v>3252.186432</v>
      </c>
      <c r="R10" s="9">
        <f t="shared" si="2"/>
        <v>1881.3889439999998</v>
      </c>
      <c r="S10" s="9">
        <f t="shared" si="2"/>
        <v>1904.968656</v>
      </c>
      <c r="T10" s="9">
        <f t="shared" si="2"/>
        <v>3127.486032</v>
      </c>
      <c r="U10" s="9">
        <f t="shared" si="2"/>
        <v>2938.848336</v>
      </c>
      <c r="V10" s="9">
        <f t="shared" si="2"/>
        <v>1493.6840639999998</v>
      </c>
      <c r="W10" s="9">
        <f t="shared" si="2"/>
        <v>3199.1320800000003</v>
      </c>
      <c r="X10" s="9">
        <f t="shared" si="2"/>
        <v>1524.9725279999998</v>
      </c>
      <c r="Y10" s="9">
        <f t="shared" si="2"/>
        <v>2349.8089919999998</v>
      </c>
      <c r="Z10" s="9">
        <f aca="true" t="shared" si="3" ref="Z10:AH10">1007.68*Z9</f>
        <v>2328.043104</v>
      </c>
      <c r="AA10" s="9">
        <f t="shared" si="3"/>
        <v>1931.269104</v>
      </c>
      <c r="AB10" s="9">
        <f t="shared" si="3"/>
        <v>1961.650656</v>
      </c>
      <c r="AC10" s="9">
        <f t="shared" si="3"/>
        <v>2083.176864</v>
      </c>
      <c r="AD10" s="9">
        <f t="shared" si="3"/>
        <v>1836.950256</v>
      </c>
      <c r="AE10" s="9">
        <f t="shared" si="3"/>
        <v>1937.6174879999999</v>
      </c>
      <c r="AF10" s="9">
        <f t="shared" si="3"/>
        <v>1897.259904</v>
      </c>
      <c r="AG10" s="9">
        <f t="shared" si="3"/>
        <v>1838.310624</v>
      </c>
      <c r="AH10" s="9">
        <f t="shared" si="3"/>
        <v>1911.3170400000001</v>
      </c>
      <c r="AI10" s="9">
        <f>1007.68*AI9</f>
        <v>1882.2958560000002</v>
      </c>
      <c r="AJ10" s="9">
        <f>1007.68*AJ9</f>
        <v>2798.2769759999996</v>
      </c>
      <c r="AK10" s="9">
        <f>1007.68*AK9</f>
        <v>2344.820976</v>
      </c>
      <c r="AL10" s="9">
        <f>1007.68*AL9</f>
        <v>2379.737088</v>
      </c>
      <c r="AM10" s="9">
        <f>1007.68*AM9</f>
        <v>2581.0715520000003</v>
      </c>
    </row>
    <row r="11" spans="1:39" s="3" customFormat="1" ht="18.75" customHeight="1">
      <c r="A11" s="41"/>
      <c r="B11" s="15" t="s">
        <v>1</v>
      </c>
      <c r="C11" s="2">
        <f>C10/C7/12</f>
        <v>0.37788</v>
      </c>
      <c r="D11" s="2">
        <f>D10/D7/12</f>
        <v>0.37788000000000005</v>
      </c>
      <c r="E11" s="2">
        <f>E10/E7/12</f>
        <v>0.37788</v>
      </c>
      <c r="F11" s="2">
        <f>F10/F7/12</f>
        <v>0.37788</v>
      </c>
      <c r="G11" s="2">
        <f>G10/G7/12</f>
        <v>0.37787999999999994</v>
      </c>
      <c r="H11" s="2">
        <f aca="true" t="shared" si="4" ref="H11:Y11">H10/H7/12</f>
        <v>0.37788</v>
      </c>
      <c r="I11" s="2">
        <f t="shared" si="4"/>
        <v>0.37788</v>
      </c>
      <c r="J11" s="2">
        <f t="shared" si="4"/>
        <v>0.37788000000000005</v>
      </c>
      <c r="K11" s="2">
        <f t="shared" si="4"/>
        <v>0.37788</v>
      </c>
      <c r="L11" s="2">
        <f t="shared" si="4"/>
        <v>0.37788</v>
      </c>
      <c r="M11" s="2">
        <f t="shared" si="4"/>
        <v>0.37788</v>
      </c>
      <c r="N11" s="2">
        <f t="shared" si="4"/>
        <v>0.37788</v>
      </c>
      <c r="O11" s="2">
        <f t="shared" si="4"/>
        <v>0.37787999999999994</v>
      </c>
      <c r="P11" s="2">
        <f t="shared" si="4"/>
        <v>0.37788</v>
      </c>
      <c r="Q11" s="2">
        <f t="shared" si="4"/>
        <v>0.37788</v>
      </c>
      <c r="R11" s="2">
        <f t="shared" si="4"/>
        <v>0.37788</v>
      </c>
      <c r="S11" s="2">
        <f t="shared" si="4"/>
        <v>0.37788</v>
      </c>
      <c r="T11" s="2">
        <f t="shared" si="4"/>
        <v>0.37787999999999994</v>
      </c>
      <c r="U11" s="2">
        <f t="shared" si="4"/>
        <v>0.37788</v>
      </c>
      <c r="V11" s="2">
        <f t="shared" si="4"/>
        <v>0.37788</v>
      </c>
      <c r="W11" s="2">
        <f t="shared" si="4"/>
        <v>0.37788000000000005</v>
      </c>
      <c r="X11" s="2">
        <f t="shared" si="4"/>
        <v>0.37787999999999994</v>
      </c>
      <c r="Y11" s="2">
        <f t="shared" si="4"/>
        <v>0.37787999999999994</v>
      </c>
      <c r="Z11" s="2">
        <f aca="true" t="shared" si="5" ref="Z11:AH11">Z10/Z7/12</f>
        <v>0.37788</v>
      </c>
      <c r="AA11" s="2">
        <f t="shared" si="5"/>
        <v>0.37788</v>
      </c>
      <c r="AB11" s="2">
        <f t="shared" si="5"/>
        <v>0.37788</v>
      </c>
      <c r="AC11" s="2">
        <f t="shared" si="5"/>
        <v>0.37788</v>
      </c>
      <c r="AD11" s="2">
        <f t="shared" si="5"/>
        <v>0.37788</v>
      </c>
      <c r="AE11" s="2">
        <f t="shared" si="5"/>
        <v>0.37788</v>
      </c>
      <c r="AF11" s="2">
        <f t="shared" si="5"/>
        <v>0.37788</v>
      </c>
      <c r="AG11" s="2">
        <f t="shared" si="5"/>
        <v>0.37788</v>
      </c>
      <c r="AH11" s="2">
        <f t="shared" si="5"/>
        <v>0.37788</v>
      </c>
      <c r="AI11" s="2">
        <f>AI10/AI7/12</f>
        <v>0.37788</v>
      </c>
      <c r="AJ11" s="2">
        <f>AJ10/AJ7/12</f>
        <v>0.37787999999999994</v>
      </c>
      <c r="AK11" s="2">
        <f>AK10/AK7/12</f>
        <v>0.37788</v>
      </c>
      <c r="AL11" s="2">
        <f>AL10/AL7/12</f>
        <v>0.37788</v>
      </c>
      <c r="AM11" s="2">
        <f>AM10/AM7/12</f>
        <v>0.37788</v>
      </c>
    </row>
    <row r="12" spans="1:39" s="3" customFormat="1" ht="18.75" customHeight="1" thickBot="1">
      <c r="A12" s="42"/>
      <c r="B12" s="27" t="s">
        <v>0</v>
      </c>
      <c r="C12" s="28" t="s">
        <v>12</v>
      </c>
      <c r="D12" s="28" t="s">
        <v>12</v>
      </c>
      <c r="E12" s="28" t="s">
        <v>12</v>
      </c>
      <c r="F12" s="28" t="s">
        <v>12</v>
      </c>
      <c r="G12" s="28" t="s">
        <v>12</v>
      </c>
      <c r="H12" s="28" t="s">
        <v>12</v>
      </c>
      <c r="I12" s="28" t="s">
        <v>12</v>
      </c>
      <c r="J12" s="28" t="s">
        <v>12</v>
      </c>
      <c r="K12" s="28" t="s">
        <v>12</v>
      </c>
      <c r="L12" s="28" t="s">
        <v>12</v>
      </c>
      <c r="M12" s="28" t="s">
        <v>12</v>
      </c>
      <c r="N12" s="28" t="s">
        <v>12</v>
      </c>
      <c r="O12" s="28" t="s">
        <v>12</v>
      </c>
      <c r="P12" s="28" t="s">
        <v>12</v>
      </c>
      <c r="Q12" s="28" t="s">
        <v>12</v>
      </c>
      <c r="R12" s="28" t="s">
        <v>12</v>
      </c>
      <c r="S12" s="28" t="s">
        <v>12</v>
      </c>
      <c r="T12" s="28" t="s">
        <v>12</v>
      </c>
      <c r="U12" s="28" t="s">
        <v>12</v>
      </c>
      <c r="V12" s="28" t="s">
        <v>12</v>
      </c>
      <c r="W12" s="28" t="s">
        <v>12</v>
      </c>
      <c r="X12" s="28" t="s">
        <v>12</v>
      </c>
      <c r="Y12" s="28" t="s">
        <v>12</v>
      </c>
      <c r="Z12" s="28" t="s">
        <v>29</v>
      </c>
      <c r="AA12" s="28" t="s">
        <v>30</v>
      </c>
      <c r="AB12" s="28" t="s">
        <v>31</v>
      </c>
      <c r="AC12" s="28" t="s">
        <v>32</v>
      </c>
      <c r="AD12" s="28" t="s">
        <v>33</v>
      </c>
      <c r="AE12" s="28" t="s">
        <v>34</v>
      </c>
      <c r="AF12" s="28" t="s">
        <v>35</v>
      </c>
      <c r="AG12" s="28" t="s">
        <v>36</v>
      </c>
      <c r="AH12" s="28" t="s">
        <v>37</v>
      </c>
      <c r="AI12" s="28" t="s">
        <v>37</v>
      </c>
      <c r="AJ12" s="28" t="s">
        <v>37</v>
      </c>
      <c r="AK12" s="28" t="s">
        <v>37</v>
      </c>
      <c r="AL12" s="28" t="s">
        <v>37</v>
      </c>
      <c r="AM12" s="28" t="s">
        <v>37</v>
      </c>
    </row>
    <row r="13" spans="1:39" s="3" customFormat="1" ht="18.75" customHeight="1">
      <c r="A13" s="38" t="s">
        <v>13</v>
      </c>
      <c r="B13" s="16" t="s">
        <v>3</v>
      </c>
      <c r="C13" s="17">
        <f>C8*10%/10</f>
        <v>5.347</v>
      </c>
      <c r="D13" s="17">
        <f>D8*10%/10</f>
        <v>5.316000000000001</v>
      </c>
      <c r="E13" s="17">
        <f>E8*10%/10</f>
        <v>7.417999999999999</v>
      </c>
      <c r="F13" s="17">
        <f>F8*10%/10</f>
        <v>4.073</v>
      </c>
      <c r="G13" s="17">
        <f>G8*10%/10</f>
        <v>4.65</v>
      </c>
      <c r="H13" s="17">
        <f aca="true" t="shared" si="6" ref="H13:Y13">H8*10%/10</f>
        <v>4.564</v>
      </c>
      <c r="I13" s="17">
        <f t="shared" si="6"/>
        <v>4.066000000000001</v>
      </c>
      <c r="J13" s="17">
        <f t="shared" si="6"/>
        <v>5.227000000000001</v>
      </c>
      <c r="K13" s="17">
        <f t="shared" si="6"/>
        <v>4.652</v>
      </c>
      <c r="L13" s="17">
        <f>L8*10%/10</f>
        <v>3.3560000000000003</v>
      </c>
      <c r="M13" s="17">
        <f t="shared" si="6"/>
        <v>5.134</v>
      </c>
      <c r="N13" s="17">
        <f t="shared" si="6"/>
        <v>4.0680000000000005</v>
      </c>
      <c r="O13" s="17">
        <f t="shared" si="6"/>
        <v>5.212000000000001</v>
      </c>
      <c r="P13" s="17">
        <f t="shared" si="6"/>
        <v>7.314</v>
      </c>
      <c r="Q13" s="17">
        <f t="shared" si="6"/>
        <v>7.1720000000000015</v>
      </c>
      <c r="R13" s="17">
        <f t="shared" si="6"/>
        <v>4.149</v>
      </c>
      <c r="S13" s="17">
        <f t="shared" si="6"/>
        <v>4.2010000000000005</v>
      </c>
      <c r="T13" s="17">
        <f>T8*11%/10</f>
        <v>7.5867</v>
      </c>
      <c r="U13" s="17">
        <f t="shared" si="6"/>
        <v>6.481</v>
      </c>
      <c r="V13" s="17">
        <f t="shared" si="6"/>
        <v>3.2939999999999996</v>
      </c>
      <c r="W13" s="17">
        <f t="shared" si="6"/>
        <v>7.055</v>
      </c>
      <c r="X13" s="17">
        <f t="shared" si="6"/>
        <v>3.3630000000000004</v>
      </c>
      <c r="Y13" s="17">
        <f t="shared" si="6"/>
        <v>5.182</v>
      </c>
      <c r="Z13" s="17">
        <f aca="true" t="shared" si="7" ref="Z13:AH13">Z8*10%/10</f>
        <v>5.134</v>
      </c>
      <c r="AA13" s="17">
        <f t="shared" si="7"/>
        <v>4.259</v>
      </c>
      <c r="AB13" s="17">
        <f t="shared" si="7"/>
        <v>4.3260000000000005</v>
      </c>
      <c r="AC13" s="17">
        <f t="shared" si="7"/>
        <v>4.593999999999999</v>
      </c>
      <c r="AD13" s="17">
        <f t="shared" si="7"/>
        <v>4.051</v>
      </c>
      <c r="AE13" s="17">
        <f t="shared" si="7"/>
        <v>4.273000000000001</v>
      </c>
      <c r="AF13" s="17">
        <f t="shared" si="7"/>
        <v>4.184</v>
      </c>
      <c r="AG13" s="17">
        <f t="shared" si="7"/>
        <v>4.054</v>
      </c>
      <c r="AH13" s="17">
        <f t="shared" si="7"/>
        <v>4.215000000000001</v>
      </c>
      <c r="AI13" s="17">
        <f>AI8*10%/10</f>
        <v>4.151000000000001</v>
      </c>
      <c r="AJ13" s="17">
        <f>AJ8*10%/10</f>
        <v>6.171000000000001</v>
      </c>
      <c r="AK13" s="17">
        <f>AK8*10%/10</f>
        <v>5.171000000000001</v>
      </c>
      <c r="AL13" s="17">
        <f>AL8*10%/10</f>
        <v>5.247999999999999</v>
      </c>
      <c r="AM13" s="17">
        <f>AM8*10%/10</f>
        <v>5.692000000000001</v>
      </c>
    </row>
    <row r="14" spans="1:39" s="3" customFormat="1" ht="18.75" customHeight="1">
      <c r="A14" s="38"/>
      <c r="B14" s="15" t="s">
        <v>11</v>
      </c>
      <c r="C14" s="2">
        <f>2281.73*C13</f>
        <v>12200.410310000001</v>
      </c>
      <c r="D14" s="2">
        <f>2281.73*D13</f>
        <v>12129.676680000002</v>
      </c>
      <c r="E14" s="2">
        <f>2281.73*E13</f>
        <v>16925.87314</v>
      </c>
      <c r="F14" s="2">
        <f>2281.73*F13</f>
        <v>9293.48629</v>
      </c>
      <c r="G14" s="2">
        <f>2281.73*G13</f>
        <v>10610.044500000002</v>
      </c>
      <c r="H14" s="2">
        <f aca="true" t="shared" si="8" ref="H14:Y14">2281.73*H13</f>
        <v>10413.81572</v>
      </c>
      <c r="I14" s="2">
        <f t="shared" si="8"/>
        <v>9277.514180000002</v>
      </c>
      <c r="J14" s="2">
        <f t="shared" si="8"/>
        <v>11926.602710000003</v>
      </c>
      <c r="K14" s="2">
        <f t="shared" si="8"/>
        <v>10614.607960000001</v>
      </c>
      <c r="L14" s="2">
        <f t="shared" si="8"/>
        <v>7657.485880000001</v>
      </c>
      <c r="M14" s="2">
        <f t="shared" si="8"/>
        <v>11714.401820000001</v>
      </c>
      <c r="N14" s="2">
        <f t="shared" si="8"/>
        <v>9282.077640000001</v>
      </c>
      <c r="O14" s="2">
        <f t="shared" si="8"/>
        <v>11892.376760000001</v>
      </c>
      <c r="P14" s="2">
        <f t="shared" si="8"/>
        <v>16688.573220000002</v>
      </c>
      <c r="Q14" s="2">
        <f t="shared" si="8"/>
        <v>16364.567560000003</v>
      </c>
      <c r="R14" s="2">
        <f t="shared" si="8"/>
        <v>9466.89777</v>
      </c>
      <c r="S14" s="2">
        <f t="shared" si="8"/>
        <v>9585.547730000002</v>
      </c>
      <c r="T14" s="2">
        <f t="shared" si="8"/>
        <v>17310.800991</v>
      </c>
      <c r="U14" s="2">
        <f t="shared" si="8"/>
        <v>14787.89213</v>
      </c>
      <c r="V14" s="2">
        <f t="shared" si="8"/>
        <v>7516.018619999999</v>
      </c>
      <c r="W14" s="2">
        <f t="shared" si="8"/>
        <v>16097.60515</v>
      </c>
      <c r="X14" s="2">
        <f t="shared" si="8"/>
        <v>7673.457990000001</v>
      </c>
      <c r="Y14" s="2">
        <f t="shared" si="8"/>
        <v>11823.924860000001</v>
      </c>
      <c r="Z14" s="2">
        <f aca="true" t="shared" si="9" ref="Z14:AH14">2281.73*Z13</f>
        <v>11714.401820000001</v>
      </c>
      <c r="AA14" s="2">
        <f t="shared" si="9"/>
        <v>9717.88807</v>
      </c>
      <c r="AB14" s="2">
        <f t="shared" si="9"/>
        <v>9870.763980000002</v>
      </c>
      <c r="AC14" s="2">
        <f t="shared" si="9"/>
        <v>10482.267619999999</v>
      </c>
      <c r="AD14" s="2">
        <f t="shared" si="9"/>
        <v>9243.28823</v>
      </c>
      <c r="AE14" s="2">
        <f t="shared" si="9"/>
        <v>9749.832290000002</v>
      </c>
      <c r="AF14" s="2">
        <f t="shared" si="9"/>
        <v>9546.75832</v>
      </c>
      <c r="AG14" s="2">
        <f t="shared" si="9"/>
        <v>9250.13342</v>
      </c>
      <c r="AH14" s="2">
        <f t="shared" si="9"/>
        <v>9617.491950000001</v>
      </c>
      <c r="AI14" s="2">
        <f>2281.73*AI13</f>
        <v>9471.46123</v>
      </c>
      <c r="AJ14" s="2">
        <f>2281.73*AJ13</f>
        <v>14080.555830000003</v>
      </c>
      <c r="AK14" s="2">
        <f>2281.73*AK13</f>
        <v>11798.825830000003</v>
      </c>
      <c r="AL14" s="2">
        <f>2281.73*AL13</f>
        <v>11974.51904</v>
      </c>
      <c r="AM14" s="2">
        <f>2281.73*AM13</f>
        <v>12987.607160000003</v>
      </c>
    </row>
    <row r="15" spans="1:39" s="3" customFormat="1" ht="18.75" customHeight="1">
      <c r="A15" s="38"/>
      <c r="B15" s="15" t="s">
        <v>1</v>
      </c>
      <c r="C15" s="2">
        <f>C14/C7/12</f>
        <v>1.9014416666666667</v>
      </c>
      <c r="D15" s="2">
        <f>D14/D7/12</f>
        <v>1.901441666666667</v>
      </c>
      <c r="E15" s="2">
        <f>E14/E7/12</f>
        <v>1.9014416666666667</v>
      </c>
      <c r="F15" s="2">
        <f>F14/F7/12</f>
        <v>1.9014416666666667</v>
      </c>
      <c r="G15" s="2">
        <f>G14/G7/12</f>
        <v>1.901441666666667</v>
      </c>
      <c r="H15" s="2">
        <f aca="true" t="shared" si="10" ref="H15:Y15">H14/H7/12</f>
        <v>1.901441666666667</v>
      </c>
      <c r="I15" s="2">
        <f t="shared" si="10"/>
        <v>1.901441666666667</v>
      </c>
      <c r="J15" s="2">
        <f t="shared" si="10"/>
        <v>1.901441666666667</v>
      </c>
      <c r="K15" s="2">
        <f t="shared" si="10"/>
        <v>1.901441666666667</v>
      </c>
      <c r="L15" s="2">
        <f t="shared" si="10"/>
        <v>1.901441666666667</v>
      </c>
      <c r="M15" s="2">
        <f t="shared" si="10"/>
        <v>1.901441666666667</v>
      </c>
      <c r="N15" s="2">
        <f t="shared" si="10"/>
        <v>1.901441666666667</v>
      </c>
      <c r="O15" s="2">
        <f t="shared" si="10"/>
        <v>1.9014416666666667</v>
      </c>
      <c r="P15" s="2">
        <f t="shared" si="10"/>
        <v>1.901441666666667</v>
      </c>
      <c r="Q15" s="2">
        <f t="shared" si="10"/>
        <v>1.901441666666667</v>
      </c>
      <c r="R15" s="2">
        <f t="shared" si="10"/>
        <v>1.9014416666666667</v>
      </c>
      <c r="S15" s="2">
        <f t="shared" si="10"/>
        <v>1.901441666666667</v>
      </c>
      <c r="T15" s="2">
        <f t="shared" si="10"/>
        <v>2.0915858333333333</v>
      </c>
      <c r="U15" s="2">
        <f t="shared" si="10"/>
        <v>1.9014416666666667</v>
      </c>
      <c r="V15" s="2">
        <f t="shared" si="10"/>
        <v>1.9014416666666667</v>
      </c>
      <c r="W15" s="2">
        <f t="shared" si="10"/>
        <v>1.9014416666666667</v>
      </c>
      <c r="X15" s="2">
        <f t="shared" si="10"/>
        <v>1.901441666666667</v>
      </c>
      <c r="Y15" s="2">
        <f t="shared" si="10"/>
        <v>1.9014416666666667</v>
      </c>
      <c r="Z15" s="2">
        <f aca="true" t="shared" si="11" ref="Z15:AH15">Z14/Z7/12</f>
        <v>1.901441666666667</v>
      </c>
      <c r="AA15" s="2">
        <f t="shared" si="11"/>
        <v>1.901441666666667</v>
      </c>
      <c r="AB15" s="2">
        <f t="shared" si="11"/>
        <v>1.901441666666667</v>
      </c>
      <c r="AC15" s="2">
        <f t="shared" si="11"/>
        <v>1.9014416666666667</v>
      </c>
      <c r="AD15" s="2">
        <f t="shared" si="11"/>
        <v>1.9014416666666667</v>
      </c>
      <c r="AE15" s="2">
        <f t="shared" si="11"/>
        <v>1.901441666666667</v>
      </c>
      <c r="AF15" s="2">
        <f t="shared" si="11"/>
        <v>1.901441666666667</v>
      </c>
      <c r="AG15" s="2">
        <f t="shared" si="11"/>
        <v>1.901441666666667</v>
      </c>
      <c r="AH15" s="2">
        <f t="shared" si="11"/>
        <v>1.901441666666667</v>
      </c>
      <c r="AI15" s="2">
        <f>AI14/AI7/12</f>
        <v>1.9014416666666667</v>
      </c>
      <c r="AJ15" s="2">
        <f>AJ14/AJ7/12</f>
        <v>1.901441666666667</v>
      </c>
      <c r="AK15" s="2">
        <f>AK14/AK7/12</f>
        <v>1.9014416666666671</v>
      </c>
      <c r="AL15" s="2">
        <f>AL14/AL7/12</f>
        <v>1.9014416666666667</v>
      </c>
      <c r="AM15" s="2">
        <f>AM14/AM7/12</f>
        <v>1.901441666666667</v>
      </c>
    </row>
    <row r="16" spans="1:39" s="3" customFormat="1" ht="18.75" customHeight="1" thickBot="1">
      <c r="A16" s="39"/>
      <c r="B16" s="27" t="s">
        <v>0</v>
      </c>
      <c r="C16" s="28" t="s">
        <v>12</v>
      </c>
      <c r="D16" s="28" t="s">
        <v>12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  <c r="J16" s="28" t="s">
        <v>12</v>
      </c>
      <c r="K16" s="28" t="s">
        <v>12</v>
      </c>
      <c r="L16" s="28" t="s">
        <v>12</v>
      </c>
      <c r="M16" s="28" t="s">
        <v>12</v>
      </c>
      <c r="N16" s="28" t="s">
        <v>12</v>
      </c>
      <c r="O16" s="28" t="s">
        <v>12</v>
      </c>
      <c r="P16" s="28" t="s">
        <v>12</v>
      </c>
      <c r="Q16" s="28" t="s">
        <v>12</v>
      </c>
      <c r="R16" s="28" t="s">
        <v>12</v>
      </c>
      <c r="S16" s="28" t="s">
        <v>12</v>
      </c>
      <c r="T16" s="28" t="s">
        <v>12</v>
      </c>
      <c r="U16" s="28" t="s">
        <v>12</v>
      </c>
      <c r="V16" s="28" t="s">
        <v>12</v>
      </c>
      <c r="W16" s="28" t="s">
        <v>12</v>
      </c>
      <c r="X16" s="28" t="s">
        <v>12</v>
      </c>
      <c r="Y16" s="28" t="s">
        <v>12</v>
      </c>
      <c r="Z16" s="28" t="s">
        <v>29</v>
      </c>
      <c r="AA16" s="28" t="s">
        <v>30</v>
      </c>
      <c r="AB16" s="28" t="s">
        <v>31</v>
      </c>
      <c r="AC16" s="28" t="s">
        <v>32</v>
      </c>
      <c r="AD16" s="28" t="s">
        <v>33</v>
      </c>
      <c r="AE16" s="28" t="s">
        <v>34</v>
      </c>
      <c r="AF16" s="28" t="s">
        <v>35</v>
      </c>
      <c r="AG16" s="28" t="s">
        <v>36</v>
      </c>
      <c r="AH16" s="28" t="s">
        <v>37</v>
      </c>
      <c r="AI16" s="28" t="s">
        <v>37</v>
      </c>
      <c r="AJ16" s="28" t="s">
        <v>37</v>
      </c>
      <c r="AK16" s="28" t="s">
        <v>37</v>
      </c>
      <c r="AL16" s="28" t="s">
        <v>37</v>
      </c>
      <c r="AM16" s="28" t="s">
        <v>37</v>
      </c>
    </row>
    <row r="17" spans="1:39" s="3" customFormat="1" ht="18.75" customHeight="1" thickTop="1">
      <c r="A17" s="32" t="s">
        <v>38</v>
      </c>
      <c r="B17" s="20" t="s">
        <v>11</v>
      </c>
      <c r="C17" s="21">
        <v>7500</v>
      </c>
      <c r="D17" s="21">
        <v>7500</v>
      </c>
      <c r="E17" s="21">
        <v>7500</v>
      </c>
      <c r="F17" s="21">
        <v>7500</v>
      </c>
      <c r="G17" s="21">
        <v>7500</v>
      </c>
      <c r="H17" s="21">
        <v>7500</v>
      </c>
      <c r="I17" s="21">
        <v>7500</v>
      </c>
      <c r="J17" s="21">
        <v>7500</v>
      </c>
      <c r="K17" s="21">
        <v>7500</v>
      </c>
      <c r="L17" s="21">
        <v>7500</v>
      </c>
      <c r="M17" s="21">
        <v>7500</v>
      </c>
      <c r="N17" s="21">
        <v>7500</v>
      </c>
      <c r="O17" s="21">
        <v>7500</v>
      </c>
      <c r="P17" s="21">
        <v>7500</v>
      </c>
      <c r="Q17" s="21">
        <v>7500</v>
      </c>
      <c r="R17" s="21">
        <v>7500</v>
      </c>
      <c r="S17" s="21">
        <v>7500</v>
      </c>
      <c r="T17" s="21">
        <v>2500</v>
      </c>
      <c r="U17" s="21">
        <v>7500</v>
      </c>
      <c r="V17" s="21">
        <v>7500</v>
      </c>
      <c r="W17" s="21">
        <v>7500</v>
      </c>
      <c r="X17" s="21">
        <v>7500</v>
      </c>
      <c r="Y17" s="21">
        <v>7500</v>
      </c>
      <c r="Z17" s="21">
        <v>7501</v>
      </c>
      <c r="AA17" s="21">
        <v>7502</v>
      </c>
      <c r="AB17" s="21">
        <v>7503</v>
      </c>
      <c r="AC17" s="21">
        <v>7504</v>
      </c>
      <c r="AD17" s="21">
        <v>7505</v>
      </c>
      <c r="AE17" s="21">
        <v>7506</v>
      </c>
      <c r="AF17" s="21">
        <v>7507</v>
      </c>
      <c r="AG17" s="21">
        <v>7508</v>
      </c>
      <c r="AH17" s="21">
        <v>7509</v>
      </c>
      <c r="AI17" s="21">
        <v>7509</v>
      </c>
      <c r="AJ17" s="21">
        <v>7509</v>
      </c>
      <c r="AK17" s="21">
        <v>7509</v>
      </c>
      <c r="AL17" s="21">
        <v>7509</v>
      </c>
      <c r="AM17" s="21">
        <v>7509</v>
      </c>
    </row>
    <row r="18" spans="1:39" s="3" customFormat="1" ht="18.75" customHeight="1">
      <c r="A18" s="33"/>
      <c r="B18" s="20" t="s">
        <v>1</v>
      </c>
      <c r="C18" s="21">
        <f aca="true" t="shared" si="12" ref="C18:Y18">C17/C7/36</f>
        <v>0.3896265818839224</v>
      </c>
      <c r="D18" s="21">
        <f t="shared" si="12"/>
        <v>0.39189867067970907</v>
      </c>
      <c r="E18" s="21">
        <f t="shared" si="12"/>
        <v>0.2808483868068662</v>
      </c>
      <c r="F18" s="21">
        <f t="shared" si="12"/>
        <v>0.5114984859644816</v>
      </c>
      <c r="G18" s="21">
        <f t="shared" si="12"/>
        <v>0.44802867383512546</v>
      </c>
      <c r="H18" s="21">
        <f t="shared" si="12"/>
        <v>0.4564709319310547</v>
      </c>
      <c r="I18" s="21">
        <f t="shared" si="12"/>
        <v>0.5123790785374651</v>
      </c>
      <c r="J18" s="21">
        <f t="shared" si="12"/>
        <v>0.3985715196734902</v>
      </c>
      <c r="K18" s="21">
        <f t="shared" si="12"/>
        <v>0.4478360561765549</v>
      </c>
      <c r="L18" s="21">
        <f t="shared" si="12"/>
        <v>0.6207787048073103</v>
      </c>
      <c r="M18" s="21">
        <f t="shared" si="12"/>
        <v>0.4057914556551097</v>
      </c>
      <c r="N18" s="21">
        <f t="shared" si="12"/>
        <v>0.5121271714192068</v>
      </c>
      <c r="O18" s="21">
        <f t="shared" si="12"/>
        <v>0.39971859810693267</v>
      </c>
      <c r="P18" s="21">
        <f t="shared" si="12"/>
        <v>0.28484185580165894</v>
      </c>
      <c r="Q18" s="21">
        <f t="shared" si="12"/>
        <v>0.2904815021379438</v>
      </c>
      <c r="R18" s="21">
        <f t="shared" si="12"/>
        <v>0.5021290270747971</v>
      </c>
      <c r="S18" s="21">
        <f t="shared" si="12"/>
        <v>0.4959136713480917</v>
      </c>
      <c r="T18" s="21">
        <f t="shared" si="12"/>
        <v>0.10068789973096193</v>
      </c>
      <c r="U18" s="21">
        <f t="shared" si="12"/>
        <v>0.3214524507534845</v>
      </c>
      <c r="V18" s="21">
        <f t="shared" si="12"/>
        <v>0.6324630641570532</v>
      </c>
      <c r="W18" s="21">
        <f t="shared" si="12"/>
        <v>0.29529884242853766</v>
      </c>
      <c r="X18" s="21">
        <f t="shared" si="12"/>
        <v>0.6194865695311725</v>
      </c>
      <c r="Y18" s="21">
        <f t="shared" si="12"/>
        <v>0.4020326772160041</v>
      </c>
      <c r="Z18" s="21">
        <f aca="true" t="shared" si="13" ref="Z18:AH18">Z17/Z7/36</f>
        <v>0.4058455611825304</v>
      </c>
      <c r="AA18" s="21">
        <f t="shared" si="13"/>
        <v>0.4892906524744985</v>
      </c>
      <c r="AB18" s="21">
        <f t="shared" si="13"/>
        <v>0.48177685313607643</v>
      </c>
      <c r="AC18" s="21">
        <f t="shared" si="13"/>
        <v>0.4537319208629613</v>
      </c>
      <c r="AD18" s="21">
        <f t="shared" si="13"/>
        <v>0.5146191612496228</v>
      </c>
      <c r="AE18" s="21">
        <f t="shared" si="13"/>
        <v>0.487947577814182</v>
      </c>
      <c r="AF18" s="21">
        <f t="shared" si="13"/>
        <v>0.4983933503292968</v>
      </c>
      <c r="AG18" s="21">
        <f t="shared" si="13"/>
        <v>0.5144438962889876</v>
      </c>
      <c r="AH18" s="21">
        <f t="shared" si="13"/>
        <v>0.4948596283115856</v>
      </c>
      <c r="AI18" s="21">
        <f>AI17/AI7/36</f>
        <v>0.5024893599935758</v>
      </c>
      <c r="AJ18" s="21">
        <f>AJ17/AJ7/36</f>
        <v>0.3380057257062605</v>
      </c>
      <c r="AK18" s="21">
        <f>AK17/AK7/36</f>
        <v>0.40337136595113776</v>
      </c>
      <c r="AL18" s="21">
        <f>AL17/AL7/36</f>
        <v>0.39745299796747974</v>
      </c>
      <c r="AM18" s="21">
        <f>AM17/AM7/36</f>
        <v>0.3664499882876552</v>
      </c>
    </row>
    <row r="19" spans="1:39" s="3" customFormat="1" ht="18.75" customHeight="1" thickBot="1">
      <c r="A19" s="34"/>
      <c r="B19" s="27" t="s">
        <v>0</v>
      </c>
      <c r="C19" s="30">
        <v>43435</v>
      </c>
      <c r="D19" s="30">
        <v>43435</v>
      </c>
      <c r="E19" s="30">
        <v>43435</v>
      </c>
      <c r="F19" s="30">
        <v>43435</v>
      </c>
      <c r="G19" s="30">
        <v>43435</v>
      </c>
      <c r="H19" s="30">
        <v>43435</v>
      </c>
      <c r="I19" s="30">
        <v>43435</v>
      </c>
      <c r="J19" s="30">
        <v>43435</v>
      </c>
      <c r="K19" s="30">
        <v>43435</v>
      </c>
      <c r="L19" s="30">
        <v>43435</v>
      </c>
      <c r="M19" s="30">
        <v>43435</v>
      </c>
      <c r="N19" s="30">
        <v>43435</v>
      </c>
      <c r="O19" s="30">
        <v>43435</v>
      </c>
      <c r="P19" s="30">
        <v>43435</v>
      </c>
      <c r="Q19" s="30">
        <v>43435</v>
      </c>
      <c r="R19" s="30">
        <v>43435</v>
      </c>
      <c r="S19" s="30">
        <v>43435</v>
      </c>
      <c r="T19" s="30">
        <v>43435</v>
      </c>
      <c r="U19" s="30">
        <v>43435</v>
      </c>
      <c r="V19" s="30">
        <v>43435</v>
      </c>
      <c r="W19" s="30">
        <v>43435</v>
      </c>
      <c r="X19" s="30">
        <v>43435</v>
      </c>
      <c r="Y19" s="30">
        <v>43435</v>
      </c>
      <c r="Z19" s="30">
        <v>43466</v>
      </c>
      <c r="AA19" s="30">
        <v>43497</v>
      </c>
      <c r="AB19" s="30">
        <v>43525</v>
      </c>
      <c r="AC19" s="30">
        <v>43556</v>
      </c>
      <c r="AD19" s="30">
        <v>43586</v>
      </c>
      <c r="AE19" s="30">
        <v>43617</v>
      </c>
      <c r="AF19" s="30">
        <v>43647</v>
      </c>
      <c r="AG19" s="30">
        <v>43678</v>
      </c>
      <c r="AH19" s="30">
        <v>43709</v>
      </c>
      <c r="AI19" s="30">
        <v>43709</v>
      </c>
      <c r="AJ19" s="30">
        <v>43709</v>
      </c>
      <c r="AK19" s="30">
        <v>43709</v>
      </c>
      <c r="AL19" s="30">
        <v>43709</v>
      </c>
      <c r="AM19" s="30">
        <v>43709</v>
      </c>
    </row>
    <row r="20" spans="1:39" s="3" customFormat="1" ht="18.75" customHeight="1" thickTop="1">
      <c r="A20" s="37" t="s">
        <v>39</v>
      </c>
      <c r="B20" s="14" t="s">
        <v>4</v>
      </c>
      <c r="C20" s="11">
        <f aca="true" t="shared" si="14" ref="C20:Y20">C8*0.7%</f>
        <v>3.7429</v>
      </c>
      <c r="D20" s="11">
        <f t="shared" si="14"/>
        <v>3.7211999999999996</v>
      </c>
      <c r="E20" s="11">
        <f t="shared" si="14"/>
        <v>5.192599999999999</v>
      </c>
      <c r="F20" s="11">
        <f t="shared" si="14"/>
        <v>2.8510999999999997</v>
      </c>
      <c r="G20" s="11">
        <f t="shared" si="14"/>
        <v>3.2549999999999994</v>
      </c>
      <c r="H20" s="11">
        <f t="shared" si="14"/>
        <v>3.1947999999999994</v>
      </c>
      <c r="I20" s="11">
        <f t="shared" si="14"/>
        <v>2.8462</v>
      </c>
      <c r="J20" s="11">
        <f t="shared" si="14"/>
        <v>3.6589</v>
      </c>
      <c r="K20" s="11">
        <f t="shared" si="14"/>
        <v>3.2563999999999997</v>
      </c>
      <c r="L20" s="11">
        <f t="shared" si="14"/>
        <v>2.3491999999999997</v>
      </c>
      <c r="M20" s="11">
        <f t="shared" si="14"/>
        <v>3.5937999999999994</v>
      </c>
      <c r="N20" s="11">
        <f t="shared" si="14"/>
        <v>2.8476</v>
      </c>
      <c r="O20" s="11">
        <f t="shared" si="14"/>
        <v>3.6484</v>
      </c>
      <c r="P20" s="11">
        <f t="shared" si="14"/>
        <v>5.1198</v>
      </c>
      <c r="Q20" s="11">
        <f t="shared" si="14"/>
        <v>5.0203999999999995</v>
      </c>
      <c r="R20" s="11">
        <f t="shared" si="14"/>
        <v>2.9042999999999997</v>
      </c>
      <c r="S20" s="11">
        <f t="shared" si="14"/>
        <v>2.9406999999999996</v>
      </c>
      <c r="T20" s="11">
        <f t="shared" si="14"/>
        <v>4.8279</v>
      </c>
      <c r="U20" s="11">
        <f t="shared" si="14"/>
        <v>4.5367</v>
      </c>
      <c r="V20" s="11">
        <f t="shared" si="14"/>
        <v>2.3057999999999996</v>
      </c>
      <c r="W20" s="11">
        <f t="shared" si="14"/>
        <v>4.9384999999999994</v>
      </c>
      <c r="X20" s="11">
        <f t="shared" si="14"/>
        <v>2.3541</v>
      </c>
      <c r="Y20" s="11">
        <f t="shared" si="14"/>
        <v>3.6273999999999997</v>
      </c>
      <c r="Z20" s="11">
        <f aca="true" t="shared" si="15" ref="Z20:AH20">Z8*0.7%</f>
        <v>3.5937999999999994</v>
      </c>
      <c r="AA20" s="11">
        <f t="shared" si="15"/>
        <v>2.9812999999999996</v>
      </c>
      <c r="AB20" s="11">
        <f t="shared" si="15"/>
        <v>3.0282</v>
      </c>
      <c r="AC20" s="11">
        <f t="shared" si="15"/>
        <v>3.2157999999999993</v>
      </c>
      <c r="AD20" s="11">
        <f t="shared" si="15"/>
        <v>2.8356999999999997</v>
      </c>
      <c r="AE20" s="11">
        <f t="shared" si="15"/>
        <v>2.9911</v>
      </c>
      <c r="AF20" s="11">
        <f t="shared" si="15"/>
        <v>2.9287999999999994</v>
      </c>
      <c r="AG20" s="11">
        <f t="shared" si="15"/>
        <v>2.8377999999999997</v>
      </c>
      <c r="AH20" s="11">
        <f t="shared" si="15"/>
        <v>2.9505</v>
      </c>
      <c r="AI20" s="11">
        <f>AI8*0.7%</f>
        <v>2.9057</v>
      </c>
      <c r="AJ20" s="11">
        <f>AJ8*0.7%</f>
        <v>4.3197</v>
      </c>
      <c r="AK20" s="11">
        <f>AK8*0.7%</f>
        <v>3.6197</v>
      </c>
      <c r="AL20" s="11">
        <f>AL8*0.7%</f>
        <v>3.673599999999999</v>
      </c>
      <c r="AM20" s="11">
        <f>AM8*0.7%</f>
        <v>3.9844</v>
      </c>
    </row>
    <row r="21" spans="1:39" s="3" customFormat="1" ht="18.75" customHeight="1">
      <c r="A21" s="38"/>
      <c r="B21" s="15" t="s">
        <v>11</v>
      </c>
      <c r="C21" s="10">
        <f>45.32*C20</f>
        <v>169.628228</v>
      </c>
      <c r="D21" s="10">
        <f>45.32*D20</f>
        <v>168.644784</v>
      </c>
      <c r="E21" s="10">
        <f>45.32*E20</f>
        <v>235.32863199999994</v>
      </c>
      <c r="F21" s="10">
        <f>45.32*F20</f>
        <v>129.211852</v>
      </c>
      <c r="G21" s="10">
        <f>45.32*G20</f>
        <v>147.51659999999998</v>
      </c>
      <c r="H21" s="10">
        <f aca="true" t="shared" si="16" ref="H21:Y21">45.32*H20</f>
        <v>144.788336</v>
      </c>
      <c r="I21" s="10">
        <f t="shared" si="16"/>
        <v>128.98978400000001</v>
      </c>
      <c r="J21" s="10">
        <f t="shared" si="16"/>
        <v>165.821348</v>
      </c>
      <c r="K21" s="10">
        <f t="shared" si="16"/>
        <v>147.58004799999998</v>
      </c>
      <c r="L21" s="10">
        <f t="shared" si="16"/>
        <v>106.46574399999999</v>
      </c>
      <c r="M21" s="10">
        <f t="shared" si="16"/>
        <v>162.87101599999997</v>
      </c>
      <c r="N21" s="10">
        <f t="shared" si="16"/>
        <v>129.053232</v>
      </c>
      <c r="O21" s="10">
        <f t="shared" si="16"/>
        <v>165.34548800000002</v>
      </c>
      <c r="P21" s="10">
        <f t="shared" si="16"/>
        <v>232.029336</v>
      </c>
      <c r="Q21" s="10">
        <f t="shared" si="16"/>
        <v>227.52452799999998</v>
      </c>
      <c r="R21" s="10">
        <f t="shared" si="16"/>
        <v>131.622876</v>
      </c>
      <c r="S21" s="10">
        <f t="shared" si="16"/>
        <v>133.27252399999998</v>
      </c>
      <c r="T21" s="10">
        <f t="shared" si="16"/>
        <v>218.80042799999998</v>
      </c>
      <c r="U21" s="10">
        <f t="shared" si="16"/>
        <v>205.603244</v>
      </c>
      <c r="V21" s="10">
        <f t="shared" si="16"/>
        <v>104.49885599999999</v>
      </c>
      <c r="W21" s="10">
        <f t="shared" si="16"/>
        <v>223.81282</v>
      </c>
      <c r="X21" s="10">
        <f t="shared" si="16"/>
        <v>106.687812</v>
      </c>
      <c r="Y21" s="10">
        <f t="shared" si="16"/>
        <v>164.393768</v>
      </c>
      <c r="Z21" s="10">
        <f aca="true" t="shared" si="17" ref="Z21:AH21">45.32*Z20</f>
        <v>162.87101599999997</v>
      </c>
      <c r="AA21" s="10">
        <f t="shared" si="17"/>
        <v>135.11251599999997</v>
      </c>
      <c r="AB21" s="10">
        <f t="shared" si="17"/>
        <v>137.238024</v>
      </c>
      <c r="AC21" s="10">
        <f t="shared" si="17"/>
        <v>145.74005599999998</v>
      </c>
      <c r="AD21" s="10">
        <f t="shared" si="17"/>
        <v>128.51392399999997</v>
      </c>
      <c r="AE21" s="10">
        <f t="shared" si="17"/>
        <v>135.55665199999999</v>
      </c>
      <c r="AF21" s="10">
        <f t="shared" si="17"/>
        <v>132.73321599999997</v>
      </c>
      <c r="AG21" s="10">
        <f t="shared" si="17"/>
        <v>128.609096</v>
      </c>
      <c r="AH21" s="10">
        <f t="shared" si="17"/>
        <v>133.71666</v>
      </c>
      <c r="AI21" s="10">
        <f>45.32*AI20</f>
        <v>131.68632399999998</v>
      </c>
      <c r="AJ21" s="10">
        <f>45.32*AJ20</f>
        <v>195.76880400000002</v>
      </c>
      <c r="AK21" s="10">
        <f>45.32*AK20</f>
        <v>164.044804</v>
      </c>
      <c r="AL21" s="10">
        <f>45.32*AL20</f>
        <v>166.48755199999997</v>
      </c>
      <c r="AM21" s="10">
        <f>45.32*AM20</f>
        <v>180.573008</v>
      </c>
    </row>
    <row r="22" spans="1:39" s="3" customFormat="1" ht="18.75" customHeight="1">
      <c r="A22" s="38"/>
      <c r="B22" s="15" t="s">
        <v>1</v>
      </c>
      <c r="C22" s="10">
        <f aca="true" t="shared" si="18" ref="C22:Y22">C21/C7/12</f>
        <v>0.026436666666666664</v>
      </c>
      <c r="D22" s="10">
        <f t="shared" si="18"/>
        <v>0.026436666666666664</v>
      </c>
      <c r="E22" s="10">
        <f t="shared" si="18"/>
        <v>0.026436666666666664</v>
      </c>
      <c r="F22" s="10">
        <f t="shared" si="18"/>
        <v>0.026436666666666664</v>
      </c>
      <c r="G22" s="10">
        <f t="shared" si="18"/>
        <v>0.026436666666666664</v>
      </c>
      <c r="H22" s="10">
        <f t="shared" si="18"/>
        <v>0.026436666666666664</v>
      </c>
      <c r="I22" s="10">
        <f t="shared" si="18"/>
        <v>0.026436666666666667</v>
      </c>
      <c r="J22" s="10">
        <f t="shared" si="18"/>
        <v>0.026436666666666664</v>
      </c>
      <c r="K22" s="10">
        <f t="shared" si="18"/>
        <v>0.026436666666666664</v>
      </c>
      <c r="L22" s="10">
        <f t="shared" si="18"/>
        <v>0.02643666666666666</v>
      </c>
      <c r="M22" s="10">
        <f t="shared" si="18"/>
        <v>0.026436666666666664</v>
      </c>
      <c r="N22" s="10">
        <f t="shared" si="18"/>
        <v>0.026436666666666667</v>
      </c>
      <c r="O22" s="10">
        <f t="shared" si="18"/>
        <v>0.026436666666666667</v>
      </c>
      <c r="P22" s="10">
        <f t="shared" si="18"/>
        <v>0.026436666666666667</v>
      </c>
      <c r="Q22" s="10">
        <f t="shared" si="18"/>
        <v>0.026436666666666664</v>
      </c>
      <c r="R22" s="10">
        <f t="shared" si="18"/>
        <v>0.026436666666666667</v>
      </c>
      <c r="S22" s="10">
        <f t="shared" si="18"/>
        <v>0.02643666666666666</v>
      </c>
      <c r="T22" s="10">
        <f t="shared" si="18"/>
        <v>0.026436666666666664</v>
      </c>
      <c r="U22" s="10">
        <f t="shared" si="18"/>
        <v>0.026436666666666664</v>
      </c>
      <c r="V22" s="10">
        <f t="shared" si="18"/>
        <v>0.026436666666666664</v>
      </c>
      <c r="W22" s="10">
        <f t="shared" si="18"/>
        <v>0.026436666666666664</v>
      </c>
      <c r="X22" s="10">
        <f t="shared" si="18"/>
        <v>0.026436666666666664</v>
      </c>
      <c r="Y22" s="10">
        <f t="shared" si="18"/>
        <v>0.026436666666666664</v>
      </c>
      <c r="Z22" s="10">
        <f aca="true" t="shared" si="19" ref="Z22:AH22">Z21/Z7/12</f>
        <v>0.026436666666666664</v>
      </c>
      <c r="AA22" s="10">
        <f t="shared" si="19"/>
        <v>0.026436666666666664</v>
      </c>
      <c r="AB22" s="10">
        <f t="shared" si="19"/>
        <v>0.026436666666666664</v>
      </c>
      <c r="AC22" s="10">
        <f t="shared" si="19"/>
        <v>0.026436666666666664</v>
      </c>
      <c r="AD22" s="10">
        <f t="shared" si="19"/>
        <v>0.02643666666666666</v>
      </c>
      <c r="AE22" s="10">
        <f t="shared" si="19"/>
        <v>0.026436666666666664</v>
      </c>
      <c r="AF22" s="10">
        <f t="shared" si="19"/>
        <v>0.026436666666666664</v>
      </c>
      <c r="AG22" s="10">
        <f t="shared" si="19"/>
        <v>0.026436666666666667</v>
      </c>
      <c r="AH22" s="10">
        <f t="shared" si="19"/>
        <v>0.026436666666666664</v>
      </c>
      <c r="AI22" s="10">
        <f>AI21/AI7/12</f>
        <v>0.026436666666666664</v>
      </c>
      <c r="AJ22" s="10">
        <f>AJ21/AJ7/12</f>
        <v>0.026436666666666667</v>
      </c>
      <c r="AK22" s="10">
        <f>AK21/AK7/12</f>
        <v>0.026436666666666664</v>
      </c>
      <c r="AL22" s="10">
        <f>AL21/AL7/12</f>
        <v>0.026436666666666664</v>
      </c>
      <c r="AM22" s="10">
        <f>AM21/AM7/12</f>
        <v>0.026436666666666664</v>
      </c>
    </row>
    <row r="23" spans="1:39" s="3" customFormat="1" ht="18.75" customHeight="1" thickBot="1">
      <c r="A23" s="39"/>
      <c r="B23" s="27" t="s">
        <v>0</v>
      </c>
      <c r="C23" s="28" t="s">
        <v>12</v>
      </c>
      <c r="D23" s="28" t="s">
        <v>12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 t="s">
        <v>12</v>
      </c>
      <c r="K23" s="28" t="s">
        <v>12</v>
      </c>
      <c r="L23" s="28" t="s">
        <v>12</v>
      </c>
      <c r="M23" s="28" t="s">
        <v>12</v>
      </c>
      <c r="N23" s="28" t="s">
        <v>12</v>
      </c>
      <c r="O23" s="28" t="s">
        <v>12</v>
      </c>
      <c r="P23" s="28" t="s">
        <v>12</v>
      </c>
      <c r="Q23" s="28" t="s">
        <v>12</v>
      </c>
      <c r="R23" s="28" t="s">
        <v>12</v>
      </c>
      <c r="S23" s="28" t="s">
        <v>12</v>
      </c>
      <c r="T23" s="28" t="s">
        <v>12</v>
      </c>
      <c r="U23" s="28" t="s">
        <v>12</v>
      </c>
      <c r="V23" s="28" t="s">
        <v>12</v>
      </c>
      <c r="W23" s="28" t="s">
        <v>12</v>
      </c>
      <c r="X23" s="28" t="s">
        <v>12</v>
      </c>
      <c r="Y23" s="28" t="s">
        <v>12</v>
      </c>
      <c r="Z23" s="28" t="s">
        <v>29</v>
      </c>
      <c r="AA23" s="28" t="s">
        <v>30</v>
      </c>
      <c r="AB23" s="28" t="s">
        <v>31</v>
      </c>
      <c r="AC23" s="28" t="s">
        <v>32</v>
      </c>
      <c r="AD23" s="28" t="s">
        <v>33</v>
      </c>
      <c r="AE23" s="28" t="s">
        <v>34</v>
      </c>
      <c r="AF23" s="28" t="s">
        <v>35</v>
      </c>
      <c r="AG23" s="28" t="s">
        <v>36</v>
      </c>
      <c r="AH23" s="28" t="s">
        <v>37</v>
      </c>
      <c r="AI23" s="28" t="s">
        <v>37</v>
      </c>
      <c r="AJ23" s="28" t="s">
        <v>37</v>
      </c>
      <c r="AK23" s="28" t="s">
        <v>37</v>
      </c>
      <c r="AL23" s="28" t="s">
        <v>37</v>
      </c>
      <c r="AM23" s="28" t="s">
        <v>37</v>
      </c>
    </row>
    <row r="24" spans="1:39" s="8" customFormat="1" ht="18.75" customHeight="1" thickTop="1">
      <c r="A24" s="35" t="s">
        <v>10</v>
      </c>
      <c r="B24" s="36"/>
      <c r="C24" s="12">
        <f>C10+C14+C17+C21</f>
        <v>22294.667770000004</v>
      </c>
      <c r="D24" s="12">
        <f aca="true" t="shared" si="20" ref="D24:Y24">D10+D14+D17+D21</f>
        <v>22208.89356</v>
      </c>
      <c r="E24" s="12">
        <f t="shared" si="20"/>
        <v>28024.93838</v>
      </c>
      <c r="F24" s="12">
        <f t="shared" si="20"/>
        <v>18769.624430000003</v>
      </c>
      <c r="G24" s="12">
        <f t="shared" si="20"/>
        <v>20366.1315</v>
      </c>
      <c r="H24" s="12">
        <f t="shared" si="20"/>
        <v>20128.17724</v>
      </c>
      <c r="I24" s="12">
        <f t="shared" si="20"/>
        <v>18750.256060000003</v>
      </c>
      <c r="J24" s="12">
        <f t="shared" si="20"/>
        <v>21962.638570000006</v>
      </c>
      <c r="K24" s="12">
        <f t="shared" si="20"/>
        <v>20371.66532</v>
      </c>
      <c r="L24" s="12">
        <f t="shared" si="20"/>
        <v>16785.74996</v>
      </c>
      <c r="M24" s="12">
        <f t="shared" si="20"/>
        <v>21705.315940000004</v>
      </c>
      <c r="N24" s="12">
        <f t="shared" si="20"/>
        <v>18755.78988</v>
      </c>
      <c r="O24" s="12">
        <f t="shared" si="20"/>
        <v>21921.13492</v>
      </c>
      <c r="P24" s="12">
        <f t="shared" si="20"/>
        <v>27737.17974</v>
      </c>
      <c r="Q24" s="12">
        <f t="shared" si="20"/>
        <v>27344.278520000003</v>
      </c>
      <c r="R24" s="12">
        <f t="shared" si="20"/>
        <v>18979.909590000003</v>
      </c>
      <c r="S24" s="12">
        <f t="shared" si="20"/>
        <v>19123.788910000003</v>
      </c>
      <c r="T24" s="12">
        <f t="shared" si="20"/>
        <v>23157.087451</v>
      </c>
      <c r="U24" s="12">
        <f t="shared" si="20"/>
        <v>25432.34371</v>
      </c>
      <c r="V24" s="12">
        <f t="shared" si="20"/>
        <v>16614.201539999995</v>
      </c>
      <c r="W24" s="12">
        <f t="shared" si="20"/>
        <v>27020.550049999998</v>
      </c>
      <c r="X24" s="12">
        <f t="shared" si="20"/>
        <v>16805.11833</v>
      </c>
      <c r="Y24" s="12">
        <f t="shared" si="20"/>
        <v>21838.127620000003</v>
      </c>
      <c r="Z24" s="12">
        <f aca="true" t="shared" si="21" ref="Z24:AH24">Z10+Z14+Z17+Z21</f>
        <v>21706.315940000004</v>
      </c>
      <c r="AA24" s="12">
        <f t="shared" si="21"/>
        <v>19286.26969</v>
      </c>
      <c r="AB24" s="12">
        <f t="shared" si="21"/>
        <v>19472.65266</v>
      </c>
      <c r="AC24" s="12">
        <f t="shared" si="21"/>
        <v>20215.18454</v>
      </c>
      <c r="AD24" s="12">
        <f t="shared" si="21"/>
        <v>18713.75241</v>
      </c>
      <c r="AE24" s="12">
        <f t="shared" si="21"/>
        <v>19329.00643</v>
      </c>
      <c r="AF24" s="12">
        <f t="shared" si="21"/>
        <v>19083.75144</v>
      </c>
      <c r="AG24" s="12">
        <f t="shared" si="21"/>
        <v>18725.05314</v>
      </c>
      <c r="AH24" s="12">
        <f t="shared" si="21"/>
        <v>19171.52565</v>
      </c>
      <c r="AI24" s="12">
        <f>AI10+AI14+AI17+AI21</f>
        <v>18994.44341</v>
      </c>
      <c r="AJ24" s="12">
        <f>AJ10+AJ14+AJ17+AJ21</f>
        <v>24583.60161</v>
      </c>
      <c r="AK24" s="12">
        <f>AK10+AK14+AK17+AK21</f>
        <v>21816.691610000005</v>
      </c>
      <c r="AL24" s="12">
        <f>AL10+AL14+AL17+AL21</f>
        <v>22029.74368</v>
      </c>
      <c r="AM24" s="12">
        <f>AM10+AM14+AM17+AM21</f>
        <v>23258.251720000004</v>
      </c>
    </row>
    <row r="25" s="8" customFormat="1" ht="13.5" customHeight="1"/>
    <row r="26" spans="3:39" s="8" customFormat="1" ht="13.5" customHeight="1">
      <c r="C26" s="13">
        <f>C22+C18+C15+C11</f>
        <v>2.6953849152172555</v>
      </c>
      <c r="D26" s="13">
        <f aca="true" t="shared" si="22" ref="D26:Y26">D22+D18+D15+D11</f>
        <v>2.6976570040130428</v>
      </c>
      <c r="E26" s="13">
        <f t="shared" si="22"/>
        <v>2.5866067201401997</v>
      </c>
      <c r="F26" s="13">
        <f t="shared" si="22"/>
        <v>2.817256819297815</v>
      </c>
      <c r="G26" s="13">
        <f t="shared" si="22"/>
        <v>2.7537870071684587</v>
      </c>
      <c r="H26" s="13">
        <f t="shared" si="22"/>
        <v>2.7622292652643887</v>
      </c>
      <c r="I26" s="13">
        <f t="shared" si="22"/>
        <v>2.818137411870799</v>
      </c>
      <c r="J26" s="13">
        <f t="shared" si="22"/>
        <v>2.704329853006824</v>
      </c>
      <c r="K26" s="13">
        <f t="shared" si="22"/>
        <v>2.753594389509889</v>
      </c>
      <c r="L26" s="13">
        <f t="shared" si="22"/>
        <v>2.926537038140644</v>
      </c>
      <c r="M26" s="13">
        <f t="shared" si="22"/>
        <v>2.7115497889884432</v>
      </c>
      <c r="N26" s="13">
        <f t="shared" si="22"/>
        <v>2.8178855047525406</v>
      </c>
      <c r="O26" s="13">
        <f t="shared" si="22"/>
        <v>2.705476931440266</v>
      </c>
      <c r="P26" s="13">
        <f t="shared" si="22"/>
        <v>2.5906001891349923</v>
      </c>
      <c r="Q26" s="13">
        <f t="shared" si="22"/>
        <v>2.5962398354712777</v>
      </c>
      <c r="R26" s="13">
        <f t="shared" si="22"/>
        <v>2.807887360408131</v>
      </c>
      <c r="S26" s="13">
        <f t="shared" si="22"/>
        <v>2.801672004681425</v>
      </c>
      <c r="T26" s="13">
        <f t="shared" si="22"/>
        <v>2.5965903997309616</v>
      </c>
      <c r="U26" s="13">
        <f t="shared" si="22"/>
        <v>2.6272107840868175</v>
      </c>
      <c r="V26" s="13">
        <f t="shared" si="22"/>
        <v>2.938221397490387</v>
      </c>
      <c r="W26" s="13">
        <f t="shared" si="22"/>
        <v>2.6010571757618712</v>
      </c>
      <c r="X26" s="13">
        <f t="shared" si="22"/>
        <v>2.925244902864506</v>
      </c>
      <c r="Y26" s="13">
        <f t="shared" si="22"/>
        <v>2.7077910105493372</v>
      </c>
      <c r="Z26" s="13">
        <f aca="true" t="shared" si="23" ref="Z26:AH26">Z22+Z18+Z15+Z11</f>
        <v>2.7116038945158643</v>
      </c>
      <c r="AA26" s="13">
        <f t="shared" si="23"/>
        <v>2.7950489858078322</v>
      </c>
      <c r="AB26" s="13">
        <f t="shared" si="23"/>
        <v>2.78753518646941</v>
      </c>
      <c r="AC26" s="13">
        <f t="shared" si="23"/>
        <v>2.7594902541962947</v>
      </c>
      <c r="AD26" s="13">
        <f t="shared" si="23"/>
        <v>2.8203774945829565</v>
      </c>
      <c r="AE26" s="13">
        <f t="shared" si="23"/>
        <v>2.7937059111475158</v>
      </c>
      <c r="AF26" s="13">
        <f t="shared" si="23"/>
        <v>2.8041516836626306</v>
      </c>
      <c r="AG26" s="13">
        <f t="shared" si="23"/>
        <v>2.8202022296223213</v>
      </c>
      <c r="AH26" s="13">
        <f t="shared" si="23"/>
        <v>2.800617961644919</v>
      </c>
      <c r="AI26" s="13">
        <f>AI22+AI18+AI15+AI11</f>
        <v>2.8082476933269094</v>
      </c>
      <c r="AJ26" s="13">
        <f>AJ22+AJ18+AJ15+AJ11</f>
        <v>2.6437640590395937</v>
      </c>
      <c r="AK26" s="13">
        <f>AK22+AK18+AK15+AK11</f>
        <v>2.709129699284472</v>
      </c>
      <c r="AL26" s="13">
        <f>AL22+AL18+AL15+AL11</f>
        <v>2.703211331300813</v>
      </c>
      <c r="AM26" s="13">
        <f>AM22+AM18+AM15+AM11</f>
        <v>2.672208321620989</v>
      </c>
    </row>
    <row r="27" spans="3:9" s="18" customFormat="1" ht="12.75">
      <c r="C27" s="22"/>
      <c r="D27" s="22"/>
      <c r="E27" s="22"/>
      <c r="F27" s="22"/>
      <c r="G27" s="22"/>
      <c r="I27" s="22"/>
    </row>
    <row r="28" s="3" customFormat="1" ht="12.75">
      <c r="I28" s="22"/>
    </row>
    <row r="29" s="3" customFormat="1" ht="12.75">
      <c r="I29" s="22"/>
    </row>
    <row r="30" s="3" customFormat="1" ht="12.75">
      <c r="I30" s="22"/>
    </row>
    <row r="31" s="3" customFormat="1" ht="12.75">
      <c r="I31" s="22"/>
    </row>
    <row r="32" s="3" customFormat="1" ht="12.75">
      <c r="I32" s="22"/>
    </row>
    <row r="33" s="3" customFormat="1" ht="12.75">
      <c r="I33" s="22"/>
    </row>
    <row r="34" s="3" customFormat="1" ht="12.75">
      <c r="I34" s="22"/>
    </row>
    <row r="35" s="3" customFormat="1" ht="12.75">
      <c r="I35" s="22"/>
    </row>
    <row r="36" s="3" customFormat="1" ht="12.75">
      <c r="I36" s="22"/>
    </row>
    <row r="37" s="3" customFormat="1" ht="12.75">
      <c r="I37" s="22"/>
    </row>
    <row r="38" s="3" customFormat="1" ht="12.75">
      <c r="I38" s="22"/>
    </row>
    <row r="39" s="3" customFormat="1" ht="12.75">
      <c r="I39" s="22"/>
    </row>
    <row r="40" s="3" customFormat="1" ht="12.75">
      <c r="I40" s="22"/>
    </row>
    <row r="41" s="3" customFormat="1" ht="12.75">
      <c r="I41" s="22"/>
    </row>
    <row r="42" s="3" customFormat="1" ht="12.75">
      <c r="I42" s="22"/>
    </row>
    <row r="43" s="3" customFormat="1" ht="12.75">
      <c r="I43" s="22"/>
    </row>
    <row r="44" s="3" customFormat="1" ht="12.75">
      <c r="I44" s="22"/>
    </row>
    <row r="45" s="3" customFormat="1" ht="12.75">
      <c r="I45" s="22"/>
    </row>
    <row r="46" s="3" customFormat="1" ht="12.75">
      <c r="I46" s="22"/>
    </row>
    <row r="47" s="3" customFormat="1" ht="12.75">
      <c r="I47" s="22"/>
    </row>
    <row r="48" s="3" customFormat="1" ht="12.75">
      <c r="I48" s="22"/>
    </row>
    <row r="49" s="3" customFormat="1" ht="12.75">
      <c r="I49" s="22"/>
    </row>
    <row r="50" s="3" customFormat="1" ht="12.75">
      <c r="I50" s="22"/>
    </row>
    <row r="51" s="3" customFormat="1" ht="12.75">
      <c r="I51" s="22"/>
    </row>
    <row r="52" s="3" customFormat="1" ht="12.75">
      <c r="I52" s="22"/>
    </row>
    <row r="53" s="3" customFormat="1" ht="12.75">
      <c r="I53" s="22"/>
    </row>
    <row r="54" s="3" customFormat="1" ht="12.75">
      <c r="I54" s="22"/>
    </row>
    <row r="55" s="3" customFormat="1" ht="12.75">
      <c r="I55" s="22"/>
    </row>
    <row r="56" s="3" customFormat="1" ht="12.75">
      <c r="I56" s="22"/>
    </row>
    <row r="57" s="3" customFormat="1" ht="12.75">
      <c r="I57" s="22"/>
    </row>
    <row r="58" s="3" customFormat="1" ht="12.75">
      <c r="I58" s="22"/>
    </row>
    <row r="59" s="3" customFormat="1" ht="12.75">
      <c r="I59" s="22"/>
    </row>
    <row r="60" s="3" customFormat="1" ht="12.75">
      <c r="I60" s="22"/>
    </row>
    <row r="61" s="3" customFormat="1" ht="12.75">
      <c r="I61" s="22"/>
    </row>
    <row r="62" s="3" customFormat="1" ht="12.75">
      <c r="I62" s="22"/>
    </row>
    <row r="63" s="3" customFormat="1" ht="12.75">
      <c r="I63" s="22"/>
    </row>
    <row r="64" s="3" customFormat="1" ht="12.75">
      <c r="I64" s="22"/>
    </row>
    <row r="65" s="3" customFormat="1" ht="12.75">
      <c r="I65" s="22"/>
    </row>
    <row r="66" s="3" customFormat="1" ht="12.75">
      <c r="I66" s="22"/>
    </row>
    <row r="67" s="3" customFormat="1" ht="12.75">
      <c r="I67" s="22"/>
    </row>
    <row r="68" s="3" customFormat="1" ht="12.75">
      <c r="I68" s="22"/>
    </row>
    <row r="69" s="3" customFormat="1" ht="12.75">
      <c r="I69" s="22"/>
    </row>
    <row r="70" s="3" customFormat="1" ht="12.75">
      <c r="I70" s="22"/>
    </row>
    <row r="71" s="3" customFormat="1" ht="12.75">
      <c r="I71" s="22"/>
    </row>
    <row r="72" s="3" customFormat="1" ht="12.75">
      <c r="I72" s="22"/>
    </row>
    <row r="73" s="3" customFormat="1" ht="12.75">
      <c r="I73" s="22"/>
    </row>
    <row r="74" s="3" customFormat="1" ht="12.75">
      <c r="I74" s="22"/>
    </row>
    <row r="75" s="3" customFormat="1" ht="12.75">
      <c r="I75" s="22"/>
    </row>
    <row r="76" s="3" customFormat="1" ht="12.75">
      <c r="I76" s="22"/>
    </row>
    <row r="77" s="3" customFormat="1" ht="12.75">
      <c r="I77" s="22"/>
    </row>
    <row r="78" s="3" customFormat="1" ht="12.75">
      <c r="I78" s="22"/>
    </row>
    <row r="79" s="3" customFormat="1" ht="12.75">
      <c r="I79" s="22"/>
    </row>
    <row r="80" s="3" customFormat="1" ht="12.75">
      <c r="I80" s="22"/>
    </row>
    <row r="81" s="3" customFormat="1" ht="12.75">
      <c r="I81" s="22"/>
    </row>
    <row r="82" s="3" customFormat="1" ht="12.75">
      <c r="I82" s="22"/>
    </row>
    <row r="83" s="3" customFormat="1" ht="12.75">
      <c r="I83" s="22"/>
    </row>
    <row r="84" s="3" customFormat="1" ht="12.75">
      <c r="I84" s="22"/>
    </row>
    <row r="85" s="3" customFormat="1" ht="12.75">
      <c r="I85" s="22"/>
    </row>
    <row r="86" s="3" customFormat="1" ht="12.75">
      <c r="I86" s="22"/>
    </row>
    <row r="87" s="3" customFormat="1" ht="12.75">
      <c r="I87" s="22"/>
    </row>
    <row r="88" s="3" customFormat="1" ht="12.75">
      <c r="I88" s="22"/>
    </row>
    <row r="89" s="3" customFormat="1" ht="12.75">
      <c r="I89" s="22"/>
    </row>
    <row r="90" s="3" customFormat="1" ht="12.75">
      <c r="I90" s="22"/>
    </row>
    <row r="91" s="3" customFormat="1" ht="12.75">
      <c r="I91" s="22"/>
    </row>
    <row r="92" s="3" customFormat="1" ht="12.75">
      <c r="I92" s="22"/>
    </row>
    <row r="93" s="3" customFormat="1" ht="12.75">
      <c r="I93" s="22"/>
    </row>
    <row r="94" s="3" customFormat="1" ht="12.75">
      <c r="I94" s="22"/>
    </row>
    <row r="95" s="3" customFormat="1" ht="12.75">
      <c r="I95" s="22"/>
    </row>
    <row r="96" s="3" customFormat="1" ht="12.75">
      <c r="I96" s="22"/>
    </row>
    <row r="97" s="3" customFormat="1" ht="12.75">
      <c r="I97" s="22"/>
    </row>
    <row r="98" s="3" customFormat="1" ht="12.75">
      <c r="I98" s="22"/>
    </row>
    <row r="99" s="3" customFormat="1" ht="12.75">
      <c r="I99" s="22"/>
    </row>
    <row r="100" s="3" customFormat="1" ht="12.75">
      <c r="I100" s="22"/>
    </row>
    <row r="101" s="3" customFormat="1" ht="12.75">
      <c r="I101" s="22"/>
    </row>
  </sheetData>
  <sheetProtection/>
  <mergeCells count="48">
    <mergeCell ref="AI4:AI5"/>
    <mergeCell ref="AJ4:AJ5"/>
    <mergeCell ref="AK4:AK5"/>
    <mergeCell ref="AL4:AL5"/>
    <mergeCell ref="AM4:AM5"/>
    <mergeCell ref="C2:F2"/>
    <mergeCell ref="H4:H5"/>
    <mergeCell ref="N4:N5"/>
    <mergeCell ref="O4:O5"/>
    <mergeCell ref="P4:P5"/>
    <mergeCell ref="C1:F1"/>
    <mergeCell ref="A3:B3"/>
    <mergeCell ref="A5:A6"/>
    <mergeCell ref="B5:B6"/>
    <mergeCell ref="A4:B4"/>
    <mergeCell ref="A13:A16"/>
    <mergeCell ref="A17:A19"/>
    <mergeCell ref="A24:B24"/>
    <mergeCell ref="A20:A23"/>
    <mergeCell ref="I4:I5"/>
    <mergeCell ref="A9:A12"/>
    <mergeCell ref="C4:C5"/>
    <mergeCell ref="D4:D5"/>
    <mergeCell ref="E4:E5"/>
    <mergeCell ref="F4:F5"/>
    <mergeCell ref="G4:G5"/>
    <mergeCell ref="Q4:Q5"/>
    <mergeCell ref="J4:J5"/>
    <mergeCell ref="K4:K5"/>
    <mergeCell ref="L4:L5"/>
    <mergeCell ref="M4:M5"/>
    <mergeCell ref="AC4:AC5"/>
    <mergeCell ref="R4:R5"/>
    <mergeCell ref="S4:S5"/>
    <mergeCell ref="T4:T5"/>
    <mergeCell ref="U4:U5"/>
    <mergeCell ref="V4:V5"/>
    <mergeCell ref="W4:W5"/>
    <mergeCell ref="AD4:AD5"/>
    <mergeCell ref="AE4:AE5"/>
    <mergeCell ref="AF4:AF5"/>
    <mergeCell ref="AG4:AG5"/>
    <mergeCell ref="AH4:AH5"/>
    <mergeCell ref="X4:X5"/>
    <mergeCell ref="Y4:Y5"/>
    <mergeCell ref="Z4:Z5"/>
    <mergeCell ref="AA4:AA5"/>
    <mergeCell ref="AB4:AB5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2018-03-01T12:18:12Z</dcterms:modified>
  <cp:category/>
  <cp:version/>
  <cp:contentType/>
  <cp:contentStatus/>
</cp:coreProperties>
</file>